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75" yWindow="45" windowWidth="13815" windowHeight="11850"/>
  </bookViews>
  <sheets>
    <sheet name="Приложение 11" sheetId="2" r:id="rId1"/>
  </sheets>
  <definedNames>
    <definedName name="_xlnm._FilterDatabase" localSheetId="0" hidden="1">'Приложение 11'!$A$7:$HY$61</definedName>
    <definedName name="_xlnm.Print_Titles" localSheetId="0">'Приложение 11'!$7:$7</definedName>
    <definedName name="_xlnm.Print_Area" localSheetId="0">'Приложение 11'!$A$1:$M$62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2" l="1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5" i="2"/>
  <c r="F42" i="2"/>
  <c r="F41" i="2"/>
  <c r="F40" i="2"/>
  <c r="F37" i="2"/>
  <c r="F36" i="2"/>
  <c r="F35" i="2"/>
  <c r="F34" i="2"/>
  <c r="F33" i="2"/>
  <c r="F32" i="2"/>
  <c r="F29" i="2"/>
  <c r="F26" i="2"/>
  <c r="F25" i="2"/>
  <c r="F24" i="2"/>
  <c r="F23" i="2"/>
  <c r="F22" i="2"/>
  <c r="F21" i="2"/>
  <c r="F20" i="2"/>
  <c r="F19" i="2"/>
  <c r="F18" i="2"/>
  <c r="F17" i="2"/>
  <c r="F16" i="2"/>
  <c r="F15" i="2"/>
  <c r="F12" i="2"/>
  <c r="F11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5" i="2"/>
  <c r="I42" i="2"/>
  <c r="I41" i="2"/>
  <c r="I40" i="2"/>
  <c r="I39" i="2"/>
  <c r="I37" i="2"/>
  <c r="I36" i="2"/>
  <c r="I35" i="2"/>
  <c r="I34" i="2"/>
  <c r="I33" i="2"/>
  <c r="I32" i="2"/>
  <c r="I31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2" i="2"/>
  <c r="I11" i="2"/>
  <c r="I10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5" i="2"/>
  <c r="L42" i="2"/>
  <c r="L41" i="2"/>
  <c r="L40" i="2"/>
  <c r="L39" i="2"/>
  <c r="L37" i="2"/>
  <c r="L36" i="2"/>
  <c r="L35" i="2"/>
  <c r="L34" i="2"/>
  <c r="L33" i="2"/>
  <c r="L32" i="2"/>
  <c r="L31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2" i="2"/>
  <c r="L11" i="2"/>
  <c r="L10" i="2"/>
  <c r="E31" i="2" l="1"/>
  <c r="F31" i="2" s="1"/>
  <c r="E39" i="2"/>
  <c r="F39" i="2" s="1"/>
  <c r="K44" i="2" l="1"/>
  <c r="K43" i="2" s="1"/>
  <c r="J44" i="2"/>
  <c r="H44" i="2"/>
  <c r="H43" i="2" s="1"/>
  <c r="G44" i="2"/>
  <c r="E44" i="2"/>
  <c r="E43" i="2" s="1"/>
  <c r="D44" i="2"/>
  <c r="G43" i="2"/>
  <c r="I43" i="2" s="1"/>
  <c r="I44" i="2" l="1"/>
  <c r="D43" i="2"/>
  <c r="F43" i="2" s="1"/>
  <c r="F44" i="2"/>
  <c r="J43" i="2"/>
  <c r="L43" i="2" s="1"/>
  <c r="L44" i="2"/>
  <c r="K47" i="2"/>
  <c r="L47" i="2" s="1"/>
  <c r="H47" i="2"/>
  <c r="I47" i="2" s="1"/>
  <c r="E47" i="2"/>
  <c r="F47" i="2" s="1"/>
  <c r="G46" i="2" l="1"/>
  <c r="H46" i="2"/>
  <c r="J46" i="2"/>
  <c r="L46" i="2" s="1"/>
  <c r="K46" i="2"/>
  <c r="D46" i="2"/>
  <c r="D30" i="2"/>
  <c r="E28" i="2"/>
  <c r="D28" i="2"/>
  <c r="G38" i="2"/>
  <c r="H38" i="2"/>
  <c r="J38" i="2"/>
  <c r="L38" i="2" s="1"/>
  <c r="K38" i="2"/>
  <c r="D38" i="2"/>
  <c r="E38" i="2"/>
  <c r="H30" i="2"/>
  <c r="J30" i="2"/>
  <c r="K30" i="2"/>
  <c r="G30" i="2"/>
  <c r="L30" i="2" l="1"/>
  <c r="D27" i="2"/>
  <c r="F28" i="2"/>
  <c r="I30" i="2"/>
  <c r="F38" i="2"/>
  <c r="I38" i="2"/>
  <c r="I46" i="2"/>
  <c r="G13" i="2"/>
  <c r="J13" i="2"/>
  <c r="D13" i="2"/>
  <c r="E14" i="2"/>
  <c r="H14" i="2"/>
  <c r="I14" i="2" s="1"/>
  <c r="K14" i="2"/>
  <c r="L14" i="2" s="1"/>
  <c r="I13" i="2" l="1"/>
  <c r="G8" i="2"/>
  <c r="J8" i="2"/>
  <c r="E13" i="2"/>
  <c r="F13" i="2" s="1"/>
  <c r="F14" i="2"/>
  <c r="H13" i="2"/>
  <c r="H8" i="2" s="1"/>
  <c r="K13" i="2"/>
  <c r="K8" i="2" s="1"/>
  <c r="L9" i="2"/>
  <c r="I9" i="2"/>
  <c r="I8" i="2" s="1"/>
  <c r="E10" i="2"/>
  <c r="D10" i="2"/>
  <c r="D9" i="2" l="1"/>
  <c r="D8" i="2" s="1"/>
  <c r="F10" i="2"/>
  <c r="L13" i="2"/>
  <c r="L8" i="2" s="1"/>
  <c r="E46" i="2"/>
  <c r="F46" i="2" s="1"/>
  <c r="E9" i="2"/>
  <c r="F9" i="2" l="1"/>
  <c r="E30" i="2"/>
  <c r="F30" i="2" s="1"/>
  <c r="E27" i="2"/>
  <c r="F27" i="2" s="1"/>
  <c r="F8" i="2" l="1"/>
  <c r="E8" i="2"/>
</calcChain>
</file>

<file path=xl/sharedStrings.xml><?xml version="1.0" encoding="utf-8"?>
<sst xmlns="http://schemas.openxmlformats.org/spreadsheetml/2006/main" count="133" uniqueCount="103">
  <si>
    <t>Подпрограмма "Дорожное хозяйство"</t>
  </si>
  <si>
    <t>Подпрограмма "Создание условий для обеспечения качественными коммунальными услугами"</t>
  </si>
  <si>
    <t>Подпрограмма "Содействие развитию жилищного строительства"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</si>
  <si>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</si>
  <si>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</si>
  <si>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Ханты-Мансийский район</t>
  </si>
  <si>
    <t>Белоярский район</t>
  </si>
  <si>
    <t xml:space="preserve">Изменение объема бюджетных ассигнований, выделенных из бюджета автономного округа на капитальные вложения объектов муниципальной собственности 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</si>
  <si>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</si>
  <si>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</si>
  <si>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</si>
  <si>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</si>
  <si>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</si>
  <si>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Улица Киртбая от ул. 1 "З" до ул. 3 "З"</t>
  </si>
  <si>
    <t>г. Нижневартовск</t>
  </si>
  <si>
    <t>г. Сургут</t>
  </si>
  <si>
    <t>г. Ханты-Мансийск</t>
  </si>
  <si>
    <t>Советский район</t>
  </si>
  <si>
    <t>Нефтеюганский район</t>
  </si>
  <si>
    <t>Детский сад в 3А микрорайоне города Белоярский</t>
  </si>
  <si>
    <t>Комплекс «Школа - Детский сад» в п. Юганская Обь Нефтеюганского района (130 учащихся/ 80 мест)</t>
  </si>
  <si>
    <t>Кондинский район</t>
  </si>
  <si>
    <t>Подъездная автомобильная дорога к с. Ямки</t>
  </si>
  <si>
    <t>2020 год</t>
  </si>
  <si>
    <t>2021 год</t>
  </si>
  <si>
    <t>Государственная программа "Современное здравоохранение"</t>
  </si>
  <si>
    <t>Реконструкция больничного комплекса на 235 коек и 665 посещений в смену в г. Советский Советского района. Первый и четвертый этап строительства (ПИР)</t>
  </si>
  <si>
    <t>Реконструкция больничного комплекса на 235 коек и 665 посещений в смену в г.Советский Советского района. Второй и третий этапы строительства (ПИР)</t>
  </si>
  <si>
    <t>Объекты в стадии незавершенного строительства. Контракт расторгнут. Планируется корректировка проектной документации в 2019 году. Средства предлагаются на 2019 год на корректировку проекта.</t>
  </si>
  <si>
    <t>Строительство объектов муниципальной собственности</t>
  </si>
  <si>
    <t>Государственная программа автономного округа «Развитие образования»</t>
  </si>
  <si>
    <t>«II очередь МБОУ «Средняя общеобразовательная школа № 8»</t>
  </si>
  <si>
    <t>г. Когалым</t>
  </si>
  <si>
    <t>Детский сад на 320 мест в 8 микрорайоне города Когалыма</t>
  </si>
  <si>
    <t xml:space="preserve">Предлагаются средства на 2020-2021 годы на строительство. Проектная документация разработана МО за чет средств ПАО «НК «ЛУКОЙЛ». Поручение Губернатора автономного округа по итогам заседания Правительства Ханты-Мансийского автономного округа – Югры от 30.11.2018 </t>
  </si>
  <si>
    <t>Заключен контракт на строительство. В связи с поздним заключением контракта отсутствовала возможность в 2018 году предусмотреть средства по объекту на плановый период. Средства предлагаются на 2019 год на строительство. Ввод в эксплуатацию в 2020 году.</t>
  </si>
  <si>
    <t>Березовский район</t>
  </si>
  <si>
    <t>Образовательно-культурный комплекс в д. Хулимсунт, Березовского района</t>
  </si>
  <si>
    <t>Средства предлагаются на 2019 год для завершения строительства под ввод в эксплуатацию.</t>
  </si>
  <si>
    <t>Средняя школа, пгт. Березово</t>
  </si>
  <si>
    <t>Детский сад, пгт.Игрим</t>
  </si>
  <si>
    <t>Реконструкция здания поселковой больницы под детский сад на 40 мест в п.Няксимволь</t>
  </si>
  <si>
    <t>Октябрьский район</t>
  </si>
  <si>
    <t>Комплекс «Школа-детский сад» в пгт. Талинка Октябрьского района</t>
  </si>
  <si>
    <t>Уменьшение бюджетных ассигнований на сумму средств федерального бюджета предусмотренных на софинансирование строительства объекта.</t>
  </si>
  <si>
    <t>Реконструкция существующего здания общеобразовательного учреждения, строительство дополнительного корпуса по адресу: 628327, Российская Федерация, Ханты-Мансийский автономный округ - Югра, Нефтеюганский район, с.п. Салым, ул. Привокзальная, д. 16</t>
  </si>
  <si>
    <t>Реконструкция школы с пристроем для размещения групп детского сада п. Луговской</t>
  </si>
  <si>
    <t>Государственная программа "Развитие физической культуры и спорта"</t>
  </si>
  <si>
    <t>Подпрограмма "Развитие физической культуры и массового спорта"</t>
  </si>
  <si>
    <t>г. Мегион</t>
  </si>
  <si>
    <t>Спортивный центр с универсальным игровым залом и плоскостными спортивными сооружениями в г. Мегионе</t>
  </si>
  <si>
    <t xml:space="preserve">Инженерные сети теплоснабжения, водоснабжения и канализации пгт. Междуреченский  </t>
  </si>
  <si>
    <t>г. Радужный</t>
  </si>
  <si>
    <t>Внутриквартальный проезд</t>
  </si>
  <si>
    <t>Участок тепловых сетей 2Д800мм от УТ-4 до ул. 50 лет Октября с переходом ул. Заречная, 2Д700мм от ул. 50 лет Октября в г.Мегионе. 1 этап строительства</t>
  </si>
  <si>
    <t>Учитывая предусмотренное дополнительное финансирование объекта в конце 2018г. уменьшается частично объём  финансирования объекта в 2019г.</t>
  </si>
  <si>
    <t>Предусматривается дополнительное финансирование объекта в связи с изменением ставки НДС.</t>
  </si>
  <si>
    <t>Государственная программа "Жилищно-коммунальный комплекс и городская среда"</t>
  </si>
  <si>
    <t>г. Пыть-Ях</t>
  </si>
  <si>
    <t>Обеспечение водоснабжением г.Белоярский</t>
  </si>
  <si>
    <t>Реконструкция ВОС-1 (2 очередь), г.Пыть-Ях</t>
  </si>
  <si>
    <t>Инженерные  сети  и  сооружения промузла  г. Нижневартовска. 3-очередь канализационно-очистных  сооружений.  Станция  УФ обеззараживания</t>
  </si>
  <si>
    <t>Утвержденный план</t>
  </si>
  <si>
    <t>Государственная программа "Культурное пространство"</t>
  </si>
  <si>
    <t>Государственная программа "Современная транспортная система"</t>
  </si>
  <si>
    <t>г. Нефтеюганск</t>
  </si>
  <si>
    <t>Сургутский район</t>
  </si>
  <si>
    <t>2019 год</t>
  </si>
  <si>
    <t>Дорога №5 (ул. Киевская (от ул. Парковая до ул. Объездная-1) (участок от ул. Парковая до ул. Жилая)</t>
  </si>
  <si>
    <t>Улица Маяковского на участке от ул. 30 лет Победы до ул. Университетской в г. Сургуте</t>
  </si>
  <si>
    <t>Улица 5 "З" от Нефтеюганского шоссе до ул. 39 "З"</t>
  </si>
  <si>
    <t>Улица Киртбая от ул.1"З" до ул. 3"З"</t>
  </si>
  <si>
    <t>Объездная автомобильная дорога г. Сургута (Объездная автомобильная дорога 1 "З", VII пусковой комплекс, съезд на улицу Геологическую)</t>
  </si>
  <si>
    <t>Реконструкция автомобильных дорог для организации автобусного движения в пгт. Белый Яр</t>
  </si>
  <si>
    <t>Автодорога в с.Шеркалы (подъездные пути к мосту через р.Курко-Сойм в с.Шеркалы Октябрьского района)</t>
  </si>
  <si>
    <t>Реконструкция. Автомобильная дорога по улице № 1-12, участок № 2 автодороги от улицы № 3 до улицы № 11 (ул.Новая) 2 этап</t>
  </si>
  <si>
    <t>Улица Нововартовская от улицы Героев  Самотлора до улицы Летней г.Нижневартовска</t>
  </si>
  <si>
    <t>Улица Пикмана от улицы Мусы Джалиля до улицы Чапаева г. Нижневартовска</t>
  </si>
  <si>
    <t>Улица № 20 (Романтиков) от улицы № 22 (Профсоюзная) до улицы Мира г. Нижневартовска</t>
  </si>
  <si>
    <t>Улица Мира от улицы Героев Самотлора до Восточного обхода г. Нижневартовска</t>
  </si>
  <si>
    <t>Строительство автомобильной дороги от ул. Дзержинского до ул. Объездная, с устройством транспортных развязок на пересечении ул. Дзержинского – ул. Рознина и ул. Дзержинского – ул. Объездная</t>
  </si>
  <si>
    <t>Государственная программа "Развитие жилищной сферы"</t>
  </si>
  <si>
    <t>Улица Ленина от улицы Ханты-Мансийской до Восточного обхода г. Нижневартовска (1, 2 этапы)</t>
  </si>
  <si>
    <t>Государственная программа "Развитие агропромышленного комплекса"</t>
  </si>
  <si>
    <t>Подпрограмма "Устойчивое развитие сельских территорий"</t>
  </si>
  <si>
    <t>Нераспределенный резерв</t>
  </si>
  <si>
    <t>Ответственным исполнителем ГП предлагается предусмотреть средства с целью обеспечения принятых обязательств.</t>
  </si>
  <si>
    <t>Ответственным исполнителем ГП предлагается перераспределение на ГП "Развитие жилищной сферы" в целях привлечения средств федерального бюджета</t>
  </si>
  <si>
    <t>Ответственным исполнителем ГП предлагается перераспределение бюджетных средств под фактическое выполнение работ.</t>
  </si>
  <si>
    <t>Ответственным исполнителем ГП предлагается перераспределение бюджетных средств в целях привлечения средств федерального бюджета и обеспечения автономным округом доли софинансирования.</t>
  </si>
  <si>
    <t>Ответственным исполнителем ГП предлагается перераспределение бюджетных средств с учетом привлеченных средств федерального бюджета.</t>
  </si>
  <si>
    <t>В соответствии с доведенным до автономного округа уведомлением о предоставлении субсидии из федерального бюджета. Объект, удовлетворяющий Правилам в соответствии с постановлением Правительства РФ от 14.07.2012 № 717, в автономном округе отсутствует. Депдорхозом и транспорта Югры направлены предложения по внесению изменений в Правила.</t>
  </si>
  <si>
    <t>Проектная документация разработана в 2014 году. Необходима корректировка проекта в связи с изменением строительных норм. Предлагаются средства на корректировку проекта в 2019 году и на строительство на 2020-2021 годы.</t>
  </si>
  <si>
    <t>Предлагаются средства на 2019-2020 годы на строительство. Проектная документация разработана МО. Объект предлагается к включению в АИП (ранее планировалась реализация по концессионному соглашению).</t>
  </si>
  <si>
    <t>Проектная документация разработана в 2013 году. Необходима корректировка проекта в связи с изменением строительных норм. Объект предлагается к включению в АИП (ранее планировалось приобретение объекта) на корректировку проекта в 2019 году и на строительство на 2020-2021 годы.</t>
  </si>
  <si>
    <t xml:space="preserve">Объект предлагается к включению в АИП с целью выполнения реконструкции в более ранние сроки (ранее планировалась на 2022-2023 годы). Проектная документация разработана МО. </t>
  </si>
  <si>
    <t>Предлагаются средства на 2019-2020 годы на реконструкцию. Проектная документация разработана МО. Объект предлагается к включению в АИП (ранее планировалась реализация по концессионному соглашению).</t>
  </si>
  <si>
    <t xml:space="preserve">Предлагается строительство объекта во исполнение решений заседаний Антитерроростической комиссии и Оперативного штаба Югры и Комиссии по предупреждению и ликвидации чрезвычаних ситуаций и обеспечения пожарной безопасности. ПСД разработана МО.
</t>
  </si>
  <si>
    <t>Предлагается перераспределение средств по годам в связи с планируемым софинансированием средств из федерального бюджета.</t>
  </si>
  <si>
    <t xml:space="preserve">Предлагается перераспределение средств для обеспечения финансированием объектов г.Пыть-Ях и Нижневартовска. По объекту г.Белоярский строительство не начато (контракт не заключен). </t>
  </si>
  <si>
    <t>Ответственным исполнителем ГП предлагается включение объекта в целях привлечения средств федерального бюджета.</t>
  </si>
  <si>
    <t>Ответственным исполнителем ГП предлагается включение объекта, строительство которого находится на контроле Администрации Президента Российской Федерации.</t>
  </si>
  <si>
    <t>Приложение 19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</si>
</sst>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00\ 0\ 00\ 00000"/>
    <numFmt numFmtId="166" formatCode="#,##0.0_ ;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1">
    <xf numFmtId="0" fontId="0" fillId="0" borderId="0" xfId="0"/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0" fontId="5" fillId="2" borderId="0" xfId="2" applyFont="1" applyFill="1" applyAlignment="1" applyProtection="1">
      <alignment horizontal="left" vertic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5" fillId="2" borderId="0" xfId="2" applyNumberFormat="1" applyFont="1" applyFill="1" applyAlignment="1" applyProtection="1">
      <alignment horizontal="left" vertical="center"/>
      <protection hidden="1"/>
    </xf>
    <xf numFmtId="0" fontId="5" fillId="2" borderId="0" xfId="1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3" fillId="2" borderId="0" xfId="5" applyFont="1" applyFill="1" applyAlignment="1" applyProtection="1">
      <alignment horizontal="right" vertical="center" wrapText="1"/>
      <protection hidden="1"/>
    </xf>
    <xf numFmtId="0" fontId="3" fillId="2" borderId="0" xfId="2" applyNumberFormat="1" applyFont="1" applyFill="1" applyAlignment="1" applyProtection="1">
      <alignment vertical="center" wrapText="1"/>
      <protection hidden="1"/>
    </xf>
    <xf numFmtId="0" fontId="3" fillId="2" borderId="1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/>
    </xf>
    <xf numFmtId="0" fontId="3" fillId="2" borderId="0" xfId="1" applyNumberFormat="1" applyFont="1" applyFill="1" applyBorder="1" applyAlignment="1" applyProtection="1">
      <alignment vertical="center" wrapText="1"/>
      <protection hidden="1"/>
    </xf>
    <xf numFmtId="0" fontId="3" fillId="2" borderId="0" xfId="1" applyNumberFormat="1" applyFont="1" applyFill="1" applyAlignment="1" applyProtection="1">
      <alignment vertical="center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3" applyFont="1" applyFill="1" applyBorder="1" applyAlignment="1" applyProtection="1">
      <alignment horizontal="right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/>
      <protection hidden="1"/>
    </xf>
    <xf numFmtId="165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0" xfId="1" applyNumberFormat="1" applyFont="1" applyFill="1" applyBorder="1" applyAlignment="1" applyProtection="1">
      <alignment vertical="center" wrapText="1"/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 applyAlignment="1">
      <alignment vertical="center" wrapText="1"/>
    </xf>
    <xf numFmtId="166" fontId="3" fillId="2" borderId="6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>
      <alignment horizontal="left" vertical="center" wrapText="1"/>
    </xf>
    <xf numFmtId="166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vertical="center"/>
      <protection hidden="1"/>
    </xf>
    <xf numFmtId="165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2" borderId="0" xfId="1" applyFont="1" applyFill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3" fillId="2" borderId="2" xfId="2" applyNumberFormat="1" applyFont="1" applyFill="1" applyBorder="1" applyAlignment="1" applyProtection="1">
      <alignment horizontal="center" vertical="center"/>
      <protection hidden="1"/>
    </xf>
    <xf numFmtId="0" fontId="3" fillId="2" borderId="3" xfId="2" applyNumberFormat="1" applyFont="1" applyFill="1" applyBorder="1" applyAlignment="1" applyProtection="1">
      <alignment horizontal="center" vertical="center"/>
      <protection hidden="1"/>
    </xf>
    <xf numFmtId="0" fontId="3" fillId="2" borderId="4" xfId="2" applyNumberFormat="1" applyFont="1" applyFill="1" applyBorder="1" applyAlignment="1" applyProtection="1">
      <alignment horizontal="center" vertical="center"/>
      <protection hidden="1"/>
    </xf>
    <xf numFmtId="164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7" xfId="1" applyNumberFormat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7" fillId="2" borderId="2" xfId="1" applyNumberFormat="1" applyFont="1" applyFill="1" applyBorder="1" applyAlignment="1" applyProtection="1">
      <alignment horizontal="left" vertical="center" wrapText="1"/>
      <protection hidden="1"/>
    </xf>
    <xf numFmtId="0" fontId="7" fillId="2" borderId="4" xfId="1" applyNumberFormat="1" applyFont="1" applyFill="1" applyBorder="1" applyAlignment="1" applyProtection="1">
      <alignment horizontal="left" vertical="center" wrapText="1"/>
      <protection hidden="1"/>
    </xf>
    <xf numFmtId="0" fontId="8" fillId="2" borderId="0" xfId="3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view="pageBreakPreview" zoomScale="80" zoomScaleNormal="70" zoomScaleSheetLayoutView="80" workbookViewId="0">
      <pane xSplit="3" ySplit="7" topLeftCell="D49" activePane="bottomRight" state="frozen"/>
      <selection pane="topRight" activeCell="D1" sqref="D1"/>
      <selection pane="bottomLeft" activeCell="A8" sqref="A8"/>
      <selection pane="bottomRight" activeCell="B64" sqref="B64"/>
    </sheetView>
  </sheetViews>
  <sheetFormatPr defaultColWidth="9.140625" defaultRowHeight="15.75" x14ac:dyDescent="0.25"/>
  <cols>
    <col min="1" max="1" width="1" style="5" customWidth="1"/>
    <col min="2" max="2" width="18.5703125" style="7" customWidth="1"/>
    <col min="3" max="3" width="62.28515625" style="7" customWidth="1"/>
    <col min="4" max="12" width="16.28515625" style="5" customWidth="1"/>
    <col min="13" max="13" width="63.7109375" style="11" customWidth="1"/>
    <col min="14" max="14" width="2.42578125" style="5" customWidth="1"/>
    <col min="15" max="233" width="9.140625" style="5" customWidth="1"/>
    <col min="234" max="16384" width="9.140625" style="5"/>
  </cols>
  <sheetData>
    <row r="1" spans="1:13" x14ac:dyDescent="0.25">
      <c r="B1" s="6"/>
      <c r="C1" s="2"/>
      <c r="D1" s="3"/>
      <c r="E1" s="3"/>
      <c r="F1" s="3"/>
      <c r="G1" s="3"/>
      <c r="H1" s="3"/>
      <c r="I1" s="3"/>
      <c r="J1" s="3"/>
      <c r="K1" s="3"/>
      <c r="L1" s="3"/>
      <c r="M1" s="8" t="s">
        <v>102</v>
      </c>
    </row>
    <row r="2" spans="1:13" ht="16.5" customHeight="1" x14ac:dyDescent="0.25">
      <c r="B2" s="6"/>
      <c r="C2" s="4"/>
      <c r="D2" s="3"/>
      <c r="E2" s="3"/>
      <c r="F2" s="3"/>
      <c r="G2" s="3"/>
      <c r="H2" s="3"/>
      <c r="I2" s="3"/>
      <c r="J2" s="3"/>
      <c r="K2" s="3"/>
      <c r="L2" s="3"/>
      <c r="M2" s="9"/>
    </row>
    <row r="3" spans="1:13" ht="16.5" customHeight="1" x14ac:dyDescent="0.25">
      <c r="B3" s="49" t="s">
        <v>7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16.5" customHeight="1" x14ac:dyDescent="0.25"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ht="16.5" customHeight="1" x14ac:dyDescent="0.25">
      <c r="B5" s="6"/>
      <c r="C5" s="4"/>
      <c r="D5" s="3"/>
      <c r="E5" s="3"/>
      <c r="F5" s="3"/>
      <c r="G5" s="3"/>
      <c r="H5" s="3"/>
      <c r="I5" s="3"/>
      <c r="J5" s="3"/>
      <c r="K5" s="3"/>
      <c r="L5" s="3"/>
      <c r="M5" s="9"/>
    </row>
    <row r="6" spans="1:13" s="12" customFormat="1" x14ac:dyDescent="0.25">
      <c r="B6" s="50" t="s">
        <v>9</v>
      </c>
      <c r="C6" s="50"/>
      <c r="D6" s="39" t="s">
        <v>67</v>
      </c>
      <c r="E6" s="40"/>
      <c r="F6" s="41"/>
      <c r="G6" s="39" t="s">
        <v>23</v>
      </c>
      <c r="H6" s="40"/>
      <c r="I6" s="41"/>
      <c r="J6" s="39" t="s">
        <v>24</v>
      </c>
      <c r="K6" s="40"/>
      <c r="L6" s="41"/>
      <c r="M6" s="16" t="s">
        <v>8</v>
      </c>
    </row>
    <row r="7" spans="1:13" s="11" customFormat="1" ht="31.5" x14ac:dyDescent="0.25">
      <c r="A7" s="13"/>
      <c r="B7" s="50"/>
      <c r="C7" s="50"/>
      <c r="D7" s="28" t="s">
        <v>62</v>
      </c>
      <c r="E7" s="28" t="s">
        <v>10</v>
      </c>
      <c r="F7" s="28" t="s">
        <v>12</v>
      </c>
      <c r="G7" s="28" t="s">
        <v>62</v>
      </c>
      <c r="H7" s="28" t="s">
        <v>10</v>
      </c>
      <c r="I7" s="28" t="s">
        <v>12</v>
      </c>
      <c r="J7" s="28" t="s">
        <v>62</v>
      </c>
      <c r="K7" s="28" t="s">
        <v>10</v>
      </c>
      <c r="L7" s="28" t="s">
        <v>12</v>
      </c>
      <c r="M7" s="28" t="s">
        <v>11</v>
      </c>
    </row>
    <row r="8" spans="1:13" s="21" customFormat="1" ht="18.75" x14ac:dyDescent="0.25">
      <c r="A8" s="19"/>
      <c r="B8" s="47" t="s">
        <v>29</v>
      </c>
      <c r="C8" s="48"/>
      <c r="D8" s="24">
        <f>D9+D13+D27+D30+D38+D46+D26+D43</f>
        <v>3699047.4</v>
      </c>
      <c r="E8" s="24">
        <f t="shared" ref="E8:L8" si="0">E9+E13+E27+E30+E38+E46+E26+E43</f>
        <v>1761644.5</v>
      </c>
      <c r="F8" s="24">
        <f t="shared" si="0"/>
        <v>5460691.8999999994</v>
      </c>
      <c r="G8" s="24">
        <f t="shared" si="0"/>
        <v>3401517.8</v>
      </c>
      <c r="H8" s="24">
        <f t="shared" si="0"/>
        <v>2472422.3999999999</v>
      </c>
      <c r="I8" s="24">
        <f t="shared" si="0"/>
        <v>5873940.2000000011</v>
      </c>
      <c r="J8" s="24">
        <f t="shared" si="0"/>
        <v>2020065.9</v>
      </c>
      <c r="K8" s="24">
        <f t="shared" si="0"/>
        <v>1734866.1</v>
      </c>
      <c r="L8" s="24">
        <f t="shared" si="0"/>
        <v>3754932</v>
      </c>
      <c r="M8" s="20"/>
    </row>
    <row r="9" spans="1:13" s="12" customFormat="1" ht="33" customHeight="1" x14ac:dyDescent="0.25">
      <c r="A9" s="14"/>
      <c r="B9" s="35" t="s">
        <v>25</v>
      </c>
      <c r="C9" s="35"/>
      <c r="D9" s="15">
        <f>D10</f>
        <v>0</v>
      </c>
      <c r="E9" s="15">
        <f>E10</f>
        <v>14803</v>
      </c>
      <c r="F9" s="15">
        <f>D9+E9</f>
        <v>14803</v>
      </c>
      <c r="G9" s="15"/>
      <c r="H9" s="15"/>
      <c r="I9" s="15">
        <f>G9+H9</f>
        <v>0</v>
      </c>
      <c r="J9" s="15"/>
      <c r="K9" s="15"/>
      <c r="L9" s="15">
        <f>J9+K9</f>
        <v>0</v>
      </c>
      <c r="M9" s="10"/>
    </row>
    <row r="10" spans="1:13" s="12" customFormat="1" ht="33" customHeight="1" x14ac:dyDescent="0.25">
      <c r="A10" s="14"/>
      <c r="B10" s="36" t="s">
        <v>4</v>
      </c>
      <c r="C10" s="36"/>
      <c r="D10" s="17">
        <f>D11+D12</f>
        <v>0</v>
      </c>
      <c r="E10" s="17">
        <f t="shared" ref="E10" si="1">E11+E12</f>
        <v>14803</v>
      </c>
      <c r="F10" s="17">
        <f t="shared" ref="F10:F61" si="2">D10+E10</f>
        <v>14803</v>
      </c>
      <c r="G10" s="17"/>
      <c r="H10" s="17"/>
      <c r="I10" s="17">
        <f t="shared" ref="I10:I61" si="3">G10+H10</f>
        <v>0</v>
      </c>
      <c r="J10" s="17"/>
      <c r="K10" s="17"/>
      <c r="L10" s="17">
        <f t="shared" ref="L10:L61" si="4">J10+K10</f>
        <v>0</v>
      </c>
      <c r="M10" s="10"/>
    </row>
    <row r="11" spans="1:13" s="12" customFormat="1" ht="63" customHeight="1" x14ac:dyDescent="0.25">
      <c r="A11" s="14"/>
      <c r="B11" s="42" t="s">
        <v>17</v>
      </c>
      <c r="C11" s="29" t="s">
        <v>27</v>
      </c>
      <c r="D11" s="17">
        <v>0</v>
      </c>
      <c r="E11" s="17">
        <v>9803</v>
      </c>
      <c r="F11" s="17">
        <f t="shared" si="2"/>
        <v>9803</v>
      </c>
      <c r="G11" s="17"/>
      <c r="H11" s="17"/>
      <c r="I11" s="17">
        <f t="shared" si="3"/>
        <v>0</v>
      </c>
      <c r="J11" s="17"/>
      <c r="K11" s="17"/>
      <c r="L11" s="17">
        <f t="shared" si="4"/>
        <v>0</v>
      </c>
      <c r="M11" s="45" t="s">
        <v>28</v>
      </c>
    </row>
    <row r="12" spans="1:13" s="12" customFormat="1" ht="47.25" x14ac:dyDescent="0.25">
      <c r="A12" s="14"/>
      <c r="B12" s="43"/>
      <c r="C12" s="29" t="s">
        <v>26</v>
      </c>
      <c r="D12" s="17">
        <v>0</v>
      </c>
      <c r="E12" s="17">
        <v>5000</v>
      </c>
      <c r="F12" s="17">
        <f t="shared" si="2"/>
        <v>5000</v>
      </c>
      <c r="G12" s="17"/>
      <c r="H12" s="17"/>
      <c r="I12" s="17">
        <f t="shared" si="3"/>
        <v>0</v>
      </c>
      <c r="J12" s="17"/>
      <c r="K12" s="17"/>
      <c r="L12" s="17">
        <f t="shared" si="4"/>
        <v>0</v>
      </c>
      <c r="M12" s="46"/>
    </row>
    <row r="13" spans="1:13" s="12" customFormat="1" ht="33" customHeight="1" x14ac:dyDescent="0.25">
      <c r="A13" s="14"/>
      <c r="B13" s="35" t="s">
        <v>30</v>
      </c>
      <c r="C13" s="35"/>
      <c r="D13" s="15">
        <f>D14</f>
        <v>2393934.4</v>
      </c>
      <c r="E13" s="15">
        <f t="shared" ref="E13:K13" si="5">E14</f>
        <v>742681.2</v>
      </c>
      <c r="F13" s="15">
        <f t="shared" si="2"/>
        <v>3136615.5999999996</v>
      </c>
      <c r="G13" s="15">
        <f t="shared" si="5"/>
        <v>2515527.7000000002</v>
      </c>
      <c r="H13" s="15">
        <f t="shared" si="5"/>
        <v>1500346.0000000002</v>
      </c>
      <c r="I13" s="15">
        <f t="shared" si="3"/>
        <v>4015873.7</v>
      </c>
      <c r="J13" s="15">
        <f t="shared" si="5"/>
        <v>1252691.5</v>
      </c>
      <c r="K13" s="15">
        <f t="shared" si="5"/>
        <v>676439.6</v>
      </c>
      <c r="L13" s="15">
        <f t="shared" si="4"/>
        <v>1929131.1</v>
      </c>
      <c r="M13" s="10"/>
    </row>
    <row r="14" spans="1:13" s="12" customFormat="1" ht="33" customHeight="1" x14ac:dyDescent="0.25">
      <c r="A14" s="14"/>
      <c r="B14" s="36" t="s">
        <v>3</v>
      </c>
      <c r="C14" s="36"/>
      <c r="D14" s="17">
        <v>2393934.4</v>
      </c>
      <c r="E14" s="17">
        <f t="shared" ref="E14:K14" si="6">E15+E16+E17+E18+E19+E20+E21+E22+E23+E24+E25</f>
        <v>742681.2</v>
      </c>
      <c r="F14" s="17">
        <f t="shared" si="2"/>
        <v>3136615.5999999996</v>
      </c>
      <c r="G14" s="17">
        <v>2515527.7000000002</v>
      </c>
      <c r="H14" s="17">
        <f t="shared" si="6"/>
        <v>1500346.0000000002</v>
      </c>
      <c r="I14" s="17">
        <f t="shared" si="3"/>
        <v>4015873.7</v>
      </c>
      <c r="J14" s="17">
        <v>1252691.5</v>
      </c>
      <c r="K14" s="17">
        <f t="shared" si="6"/>
        <v>676439.6</v>
      </c>
      <c r="L14" s="17">
        <f t="shared" si="4"/>
        <v>1929131.1</v>
      </c>
      <c r="M14" s="10"/>
    </row>
    <row r="15" spans="1:13" s="12" customFormat="1" ht="63" x14ac:dyDescent="0.25">
      <c r="A15" s="14"/>
      <c r="B15" s="29" t="s">
        <v>16</v>
      </c>
      <c r="C15" s="29" t="s">
        <v>31</v>
      </c>
      <c r="D15" s="17">
        <v>0</v>
      </c>
      <c r="E15" s="17">
        <v>81000</v>
      </c>
      <c r="F15" s="17">
        <f t="shared" si="2"/>
        <v>81000</v>
      </c>
      <c r="G15" s="22">
        <v>0</v>
      </c>
      <c r="H15" s="22">
        <v>315000</v>
      </c>
      <c r="I15" s="22">
        <f t="shared" si="3"/>
        <v>315000</v>
      </c>
      <c r="J15" s="22">
        <v>0</v>
      </c>
      <c r="K15" s="22">
        <v>265589.5</v>
      </c>
      <c r="L15" s="22">
        <f t="shared" si="4"/>
        <v>265589.5</v>
      </c>
      <c r="M15" s="23" t="s">
        <v>93</v>
      </c>
    </row>
    <row r="16" spans="1:13" s="12" customFormat="1" ht="78.75" x14ac:dyDescent="0.25">
      <c r="A16" s="14"/>
      <c r="B16" s="29" t="s">
        <v>32</v>
      </c>
      <c r="C16" s="29" t="s">
        <v>33</v>
      </c>
      <c r="D16" s="17">
        <v>0</v>
      </c>
      <c r="E16" s="17">
        <v>180000</v>
      </c>
      <c r="F16" s="17">
        <f t="shared" si="2"/>
        <v>180000</v>
      </c>
      <c r="G16" s="22">
        <v>0</v>
      </c>
      <c r="H16" s="22">
        <v>287236.59999999998</v>
      </c>
      <c r="I16" s="22">
        <f t="shared" si="3"/>
        <v>287236.59999999998</v>
      </c>
      <c r="J16" s="22"/>
      <c r="K16" s="22"/>
      <c r="L16" s="22">
        <f t="shared" si="4"/>
        <v>0</v>
      </c>
      <c r="M16" s="23" t="s">
        <v>34</v>
      </c>
    </row>
    <row r="17" spans="1:13" s="12" customFormat="1" ht="78.75" x14ac:dyDescent="0.25">
      <c r="A17" s="14"/>
      <c r="B17" s="29" t="s">
        <v>6</v>
      </c>
      <c r="C17" s="18" t="s">
        <v>19</v>
      </c>
      <c r="D17" s="17">
        <v>0</v>
      </c>
      <c r="E17" s="17">
        <v>207561.60000000001</v>
      </c>
      <c r="F17" s="17">
        <f t="shared" si="2"/>
        <v>207561.60000000001</v>
      </c>
      <c r="G17" s="22">
        <v>0</v>
      </c>
      <c r="H17" s="22">
        <v>221980.3</v>
      </c>
      <c r="I17" s="22">
        <f t="shared" si="3"/>
        <v>221980.3</v>
      </c>
      <c r="J17" s="22"/>
      <c r="K17" s="22"/>
      <c r="L17" s="22">
        <f t="shared" si="4"/>
        <v>0</v>
      </c>
      <c r="M17" s="23" t="s">
        <v>35</v>
      </c>
    </row>
    <row r="18" spans="1:13" s="12" customFormat="1" ht="31.5" x14ac:dyDescent="0.25">
      <c r="A18" s="14"/>
      <c r="B18" s="33" t="s">
        <v>36</v>
      </c>
      <c r="C18" s="29" t="s">
        <v>37</v>
      </c>
      <c r="D18" s="17">
        <v>99094.1</v>
      </c>
      <c r="E18" s="17">
        <v>52695.9</v>
      </c>
      <c r="F18" s="17">
        <f t="shared" si="2"/>
        <v>151790</v>
      </c>
      <c r="G18" s="22"/>
      <c r="H18" s="22"/>
      <c r="I18" s="22">
        <f t="shared" si="3"/>
        <v>0</v>
      </c>
      <c r="J18" s="22"/>
      <c r="K18" s="22"/>
      <c r="L18" s="22">
        <f t="shared" si="4"/>
        <v>0</v>
      </c>
      <c r="M18" s="23" t="s">
        <v>38</v>
      </c>
    </row>
    <row r="19" spans="1:13" s="12" customFormat="1" ht="94.5" x14ac:dyDescent="0.25">
      <c r="A19" s="14"/>
      <c r="B19" s="44"/>
      <c r="C19" s="29" t="s">
        <v>39</v>
      </c>
      <c r="D19" s="17">
        <v>0</v>
      </c>
      <c r="E19" s="17">
        <v>4500</v>
      </c>
      <c r="F19" s="17">
        <f t="shared" si="2"/>
        <v>4500</v>
      </c>
      <c r="G19" s="22">
        <v>0</v>
      </c>
      <c r="H19" s="22">
        <v>324286.59999999998</v>
      </c>
      <c r="I19" s="22">
        <f t="shared" si="3"/>
        <v>324286.59999999998</v>
      </c>
      <c r="J19" s="22">
        <v>0</v>
      </c>
      <c r="K19" s="22">
        <v>317198.8</v>
      </c>
      <c r="L19" s="22">
        <f t="shared" si="4"/>
        <v>317198.8</v>
      </c>
      <c r="M19" s="23" t="s">
        <v>94</v>
      </c>
    </row>
    <row r="20" spans="1:13" s="12" customFormat="1" ht="63" x14ac:dyDescent="0.25">
      <c r="A20" s="14"/>
      <c r="B20" s="44"/>
      <c r="C20" s="29" t="s">
        <v>40</v>
      </c>
      <c r="D20" s="17">
        <v>0</v>
      </c>
      <c r="E20" s="17">
        <v>4500</v>
      </c>
      <c r="F20" s="17">
        <f t="shared" si="2"/>
        <v>4500</v>
      </c>
      <c r="G20" s="22">
        <v>0</v>
      </c>
      <c r="H20" s="22">
        <v>225983.3</v>
      </c>
      <c r="I20" s="22">
        <f t="shared" si="3"/>
        <v>225983.3</v>
      </c>
      <c r="J20" s="22">
        <v>0</v>
      </c>
      <c r="K20" s="22">
        <v>191320.6</v>
      </c>
      <c r="L20" s="22">
        <f t="shared" si="4"/>
        <v>191320.6</v>
      </c>
      <c r="M20" s="23" t="s">
        <v>92</v>
      </c>
    </row>
    <row r="21" spans="1:13" s="12" customFormat="1" ht="63" x14ac:dyDescent="0.25">
      <c r="A21" s="14"/>
      <c r="B21" s="34"/>
      <c r="C21" s="29" t="s">
        <v>41</v>
      </c>
      <c r="D21" s="17">
        <v>0</v>
      </c>
      <c r="E21" s="17">
        <v>29177.599999999999</v>
      </c>
      <c r="F21" s="17">
        <f t="shared" si="2"/>
        <v>29177.599999999999</v>
      </c>
      <c r="G21" s="22">
        <v>0</v>
      </c>
      <c r="H21" s="22">
        <v>42968.1</v>
      </c>
      <c r="I21" s="22">
        <f t="shared" si="3"/>
        <v>42968.1</v>
      </c>
      <c r="J21" s="22"/>
      <c r="K21" s="22"/>
      <c r="L21" s="22">
        <f t="shared" si="4"/>
        <v>0</v>
      </c>
      <c r="M21" s="23" t="s">
        <v>95</v>
      </c>
    </row>
    <row r="22" spans="1:13" s="12" customFormat="1" ht="47.25" x14ac:dyDescent="0.25">
      <c r="A22" s="14"/>
      <c r="B22" s="29" t="s">
        <v>42</v>
      </c>
      <c r="C22" s="18" t="s">
        <v>43</v>
      </c>
      <c r="D22" s="17">
        <v>174133.7</v>
      </c>
      <c r="E22" s="17">
        <v>0</v>
      </c>
      <c r="F22" s="17">
        <f t="shared" si="2"/>
        <v>174133.7</v>
      </c>
      <c r="G22" s="17">
        <v>109900.7</v>
      </c>
      <c r="H22" s="17">
        <v>-42547.5</v>
      </c>
      <c r="I22" s="17">
        <f t="shared" si="3"/>
        <v>67353.2</v>
      </c>
      <c r="J22" s="17">
        <v>473675.8</v>
      </c>
      <c r="K22" s="17">
        <v>-97669.3</v>
      </c>
      <c r="L22" s="17">
        <f t="shared" si="4"/>
        <v>376006.5</v>
      </c>
      <c r="M22" s="1" t="s">
        <v>44</v>
      </c>
    </row>
    <row r="23" spans="1:13" s="12" customFormat="1" ht="31.5" x14ac:dyDescent="0.25">
      <c r="A23" s="14"/>
      <c r="B23" s="33" t="s">
        <v>18</v>
      </c>
      <c r="C23" s="18" t="s">
        <v>20</v>
      </c>
      <c r="D23" s="17">
        <v>0</v>
      </c>
      <c r="E23" s="17">
        <v>69009.2</v>
      </c>
      <c r="F23" s="17">
        <f t="shared" si="2"/>
        <v>69009.2</v>
      </c>
      <c r="G23" s="17">
        <v>0</v>
      </c>
      <c r="H23" s="17"/>
      <c r="I23" s="17">
        <f t="shared" si="3"/>
        <v>0</v>
      </c>
      <c r="J23" s="17"/>
      <c r="K23" s="17"/>
      <c r="L23" s="17">
        <f t="shared" si="4"/>
        <v>0</v>
      </c>
      <c r="M23" s="1" t="s">
        <v>38</v>
      </c>
    </row>
    <row r="24" spans="1:13" s="12" customFormat="1" ht="78.75" x14ac:dyDescent="0.25">
      <c r="A24" s="14"/>
      <c r="B24" s="34"/>
      <c r="C24" s="18" t="s">
        <v>45</v>
      </c>
      <c r="D24" s="17">
        <v>0</v>
      </c>
      <c r="E24" s="17">
        <v>85361.600000000006</v>
      </c>
      <c r="F24" s="17">
        <f t="shared" si="2"/>
        <v>85361.600000000006</v>
      </c>
      <c r="G24" s="17">
        <v>0</v>
      </c>
      <c r="H24" s="17">
        <v>125438.6</v>
      </c>
      <c r="I24" s="17">
        <f t="shared" si="3"/>
        <v>125438.6</v>
      </c>
      <c r="J24" s="17"/>
      <c r="K24" s="17"/>
      <c r="L24" s="17">
        <f t="shared" si="4"/>
        <v>0</v>
      </c>
      <c r="M24" s="23" t="s">
        <v>96</v>
      </c>
    </row>
    <row r="25" spans="1:13" s="12" customFormat="1" ht="47.25" x14ac:dyDescent="0.25">
      <c r="A25" s="14"/>
      <c r="B25" s="29" t="s">
        <v>5</v>
      </c>
      <c r="C25" s="18" t="s">
        <v>46</v>
      </c>
      <c r="D25" s="17">
        <v>0</v>
      </c>
      <c r="E25" s="17">
        <v>28875.3</v>
      </c>
      <c r="F25" s="17">
        <f t="shared" si="2"/>
        <v>28875.3</v>
      </c>
      <c r="G25" s="17">
        <v>0</v>
      </c>
      <c r="H25" s="17"/>
      <c r="I25" s="17">
        <f t="shared" si="3"/>
        <v>0</v>
      </c>
      <c r="J25" s="17"/>
      <c r="K25" s="17"/>
      <c r="L25" s="17">
        <f t="shared" si="4"/>
        <v>0</v>
      </c>
      <c r="M25" s="1" t="s">
        <v>38</v>
      </c>
    </row>
    <row r="26" spans="1:13" s="27" customFormat="1" x14ac:dyDescent="0.25">
      <c r="A26" s="25"/>
      <c r="B26" s="35" t="s">
        <v>63</v>
      </c>
      <c r="C26" s="35"/>
      <c r="D26" s="15">
        <v>0</v>
      </c>
      <c r="E26" s="15"/>
      <c r="F26" s="15">
        <f t="shared" si="2"/>
        <v>0</v>
      </c>
      <c r="G26" s="15">
        <v>12854.8</v>
      </c>
      <c r="H26" s="15"/>
      <c r="I26" s="15">
        <f t="shared" si="3"/>
        <v>12854.8</v>
      </c>
      <c r="J26" s="15">
        <v>187378.5</v>
      </c>
      <c r="K26" s="15"/>
      <c r="L26" s="15">
        <f t="shared" si="4"/>
        <v>187378.5</v>
      </c>
      <c r="M26" s="26"/>
    </row>
    <row r="27" spans="1:13" s="12" customFormat="1" x14ac:dyDescent="0.25">
      <c r="A27" s="14"/>
      <c r="B27" s="35" t="s">
        <v>47</v>
      </c>
      <c r="C27" s="35"/>
      <c r="D27" s="15">
        <f>D28</f>
        <v>0</v>
      </c>
      <c r="E27" s="15">
        <f>E28</f>
        <v>143768.29999999999</v>
      </c>
      <c r="F27" s="15">
        <f t="shared" si="2"/>
        <v>143768.29999999999</v>
      </c>
      <c r="G27" s="15"/>
      <c r="H27" s="15"/>
      <c r="I27" s="15">
        <f t="shared" si="3"/>
        <v>0</v>
      </c>
      <c r="J27" s="15"/>
      <c r="K27" s="15"/>
      <c r="L27" s="15">
        <f t="shared" si="4"/>
        <v>0</v>
      </c>
      <c r="M27" s="10"/>
    </row>
    <row r="28" spans="1:13" s="12" customFormat="1" x14ac:dyDescent="0.25">
      <c r="A28" s="14"/>
      <c r="B28" s="36" t="s">
        <v>48</v>
      </c>
      <c r="C28" s="36"/>
      <c r="D28" s="17">
        <f>D29</f>
        <v>0</v>
      </c>
      <c r="E28" s="17">
        <f>E29</f>
        <v>143768.29999999999</v>
      </c>
      <c r="F28" s="17">
        <f t="shared" si="2"/>
        <v>143768.29999999999</v>
      </c>
      <c r="G28" s="17"/>
      <c r="H28" s="17"/>
      <c r="I28" s="17">
        <f t="shared" si="3"/>
        <v>0</v>
      </c>
      <c r="J28" s="17"/>
      <c r="K28" s="17"/>
      <c r="L28" s="17">
        <f t="shared" si="4"/>
        <v>0</v>
      </c>
      <c r="M28" s="10"/>
    </row>
    <row r="29" spans="1:13" s="12" customFormat="1" ht="31.5" x14ac:dyDescent="0.25">
      <c r="A29" s="14"/>
      <c r="B29" s="29" t="s">
        <v>49</v>
      </c>
      <c r="C29" s="29" t="s">
        <v>50</v>
      </c>
      <c r="D29" s="17">
        <v>0</v>
      </c>
      <c r="E29" s="17">
        <v>143768.29999999999</v>
      </c>
      <c r="F29" s="17">
        <f t="shared" si="2"/>
        <v>143768.29999999999</v>
      </c>
      <c r="G29" s="17"/>
      <c r="H29" s="17"/>
      <c r="I29" s="17">
        <f t="shared" si="3"/>
        <v>0</v>
      </c>
      <c r="J29" s="17"/>
      <c r="K29" s="17"/>
      <c r="L29" s="17">
        <f t="shared" si="4"/>
        <v>0</v>
      </c>
      <c r="M29" s="1" t="s">
        <v>38</v>
      </c>
    </row>
    <row r="30" spans="1:13" s="12" customFormat="1" ht="51.75" customHeight="1" x14ac:dyDescent="0.25">
      <c r="A30" s="14"/>
      <c r="B30" s="35" t="s">
        <v>81</v>
      </c>
      <c r="C30" s="35"/>
      <c r="D30" s="15">
        <f>D31</f>
        <v>441765.5</v>
      </c>
      <c r="E30" s="15">
        <f>E31</f>
        <v>70327.100000000006</v>
      </c>
      <c r="F30" s="15">
        <f t="shared" si="2"/>
        <v>512092.6</v>
      </c>
      <c r="G30" s="15">
        <f>G31</f>
        <v>189213.9</v>
      </c>
      <c r="H30" s="15">
        <f t="shared" ref="H30:K30" si="7">H31</f>
        <v>0</v>
      </c>
      <c r="I30" s="15">
        <f t="shared" si="3"/>
        <v>189213.9</v>
      </c>
      <c r="J30" s="15">
        <f t="shared" si="7"/>
        <v>0</v>
      </c>
      <c r="K30" s="15">
        <f t="shared" si="7"/>
        <v>0</v>
      </c>
      <c r="L30" s="15">
        <f t="shared" si="4"/>
        <v>0</v>
      </c>
      <c r="M30" s="1"/>
    </row>
    <row r="31" spans="1:13" s="12" customFormat="1" x14ac:dyDescent="0.25">
      <c r="A31" s="14"/>
      <c r="B31" s="36" t="s">
        <v>2</v>
      </c>
      <c r="C31" s="36"/>
      <c r="D31" s="17">
        <v>441765.5</v>
      </c>
      <c r="E31" s="17">
        <f>E32+E34+E35+E33+E36+E37</f>
        <v>70327.100000000006</v>
      </c>
      <c r="F31" s="17">
        <f t="shared" si="2"/>
        <v>512092.6</v>
      </c>
      <c r="G31" s="17">
        <v>189213.9</v>
      </c>
      <c r="H31" s="17"/>
      <c r="I31" s="17">
        <f t="shared" si="3"/>
        <v>189213.9</v>
      </c>
      <c r="J31" s="17"/>
      <c r="K31" s="17"/>
      <c r="L31" s="17">
        <f t="shared" si="4"/>
        <v>0</v>
      </c>
      <c r="M31" s="1"/>
    </row>
    <row r="32" spans="1:13" s="12" customFormat="1" ht="47.25" x14ac:dyDescent="0.25">
      <c r="A32" s="14"/>
      <c r="B32" s="29" t="s">
        <v>15</v>
      </c>
      <c r="C32" s="29" t="s">
        <v>13</v>
      </c>
      <c r="D32" s="17">
        <v>29593.7</v>
      </c>
      <c r="E32" s="17">
        <v>-9291</v>
      </c>
      <c r="F32" s="17">
        <f t="shared" si="2"/>
        <v>20302.7</v>
      </c>
      <c r="G32" s="17"/>
      <c r="H32" s="17"/>
      <c r="I32" s="17">
        <f t="shared" si="3"/>
        <v>0</v>
      </c>
      <c r="J32" s="17"/>
      <c r="K32" s="17"/>
      <c r="L32" s="17">
        <f t="shared" si="4"/>
        <v>0</v>
      </c>
      <c r="M32" s="1" t="s">
        <v>55</v>
      </c>
    </row>
    <row r="33" spans="1:13" s="12" customFormat="1" ht="47.25" x14ac:dyDescent="0.25">
      <c r="A33" s="14"/>
      <c r="B33" s="29" t="s">
        <v>49</v>
      </c>
      <c r="C33" s="29" t="s">
        <v>54</v>
      </c>
      <c r="D33" s="17"/>
      <c r="E33" s="17">
        <v>2479.9</v>
      </c>
      <c r="F33" s="17">
        <f t="shared" si="2"/>
        <v>2479.9</v>
      </c>
      <c r="G33" s="17"/>
      <c r="H33" s="17"/>
      <c r="I33" s="17">
        <f t="shared" si="3"/>
        <v>0</v>
      </c>
      <c r="J33" s="17"/>
      <c r="K33" s="17"/>
      <c r="L33" s="17">
        <f t="shared" si="4"/>
        <v>0</v>
      </c>
      <c r="M33" s="1" t="s">
        <v>38</v>
      </c>
    </row>
    <row r="34" spans="1:13" s="12" customFormat="1" ht="31.5" x14ac:dyDescent="0.25">
      <c r="A34" s="14"/>
      <c r="B34" s="29" t="s">
        <v>52</v>
      </c>
      <c r="C34" s="29" t="s">
        <v>53</v>
      </c>
      <c r="D34" s="17">
        <v>16011.9</v>
      </c>
      <c r="E34" s="17">
        <v>271.39999999999998</v>
      </c>
      <c r="F34" s="17">
        <f t="shared" si="2"/>
        <v>16283.3</v>
      </c>
      <c r="G34" s="17"/>
      <c r="H34" s="17"/>
      <c r="I34" s="17">
        <f t="shared" si="3"/>
        <v>0</v>
      </c>
      <c r="J34" s="17"/>
      <c r="K34" s="17"/>
      <c r="L34" s="17">
        <f t="shared" si="4"/>
        <v>0</v>
      </c>
      <c r="M34" s="1" t="s">
        <v>56</v>
      </c>
    </row>
    <row r="35" spans="1:13" s="12" customFormat="1" ht="31.5" x14ac:dyDescent="0.25">
      <c r="A35" s="14"/>
      <c r="B35" s="29" t="s">
        <v>21</v>
      </c>
      <c r="C35" s="29" t="s">
        <v>51</v>
      </c>
      <c r="D35" s="17">
        <v>10419.799999999999</v>
      </c>
      <c r="E35" s="17">
        <v>6539.7</v>
      </c>
      <c r="F35" s="17">
        <f t="shared" si="2"/>
        <v>16959.5</v>
      </c>
      <c r="G35" s="17"/>
      <c r="H35" s="17"/>
      <c r="I35" s="17">
        <f t="shared" si="3"/>
        <v>0</v>
      </c>
      <c r="J35" s="17"/>
      <c r="K35" s="17"/>
      <c r="L35" s="17">
        <f t="shared" si="4"/>
        <v>0</v>
      </c>
      <c r="M35" s="1" t="s">
        <v>38</v>
      </c>
    </row>
    <row r="36" spans="1:13" s="12" customFormat="1" ht="47.25" x14ac:dyDescent="0.25">
      <c r="A36" s="14"/>
      <c r="B36" s="33" t="s">
        <v>14</v>
      </c>
      <c r="C36" s="29" t="s">
        <v>82</v>
      </c>
      <c r="D36" s="17">
        <v>88476</v>
      </c>
      <c r="E36" s="17">
        <v>-1398.7</v>
      </c>
      <c r="F36" s="17">
        <f t="shared" si="2"/>
        <v>87077.3</v>
      </c>
      <c r="G36" s="17">
        <v>0</v>
      </c>
      <c r="H36" s="17">
        <v>0</v>
      </c>
      <c r="I36" s="17">
        <f t="shared" si="3"/>
        <v>0</v>
      </c>
      <c r="J36" s="17">
        <v>0</v>
      </c>
      <c r="K36" s="17">
        <v>0</v>
      </c>
      <c r="L36" s="17">
        <f t="shared" si="4"/>
        <v>0</v>
      </c>
      <c r="M36" s="1" t="s">
        <v>90</v>
      </c>
    </row>
    <row r="37" spans="1:13" s="12" customFormat="1" ht="63" x14ac:dyDescent="0.25">
      <c r="A37" s="14"/>
      <c r="B37" s="34"/>
      <c r="C37" s="29" t="s">
        <v>79</v>
      </c>
      <c r="D37" s="17">
        <v>0</v>
      </c>
      <c r="E37" s="17">
        <v>71725.8</v>
      </c>
      <c r="F37" s="17">
        <f t="shared" si="2"/>
        <v>71725.8</v>
      </c>
      <c r="G37" s="17">
        <v>0</v>
      </c>
      <c r="H37" s="17">
        <v>0</v>
      </c>
      <c r="I37" s="17">
        <f t="shared" si="3"/>
        <v>0</v>
      </c>
      <c r="J37" s="17">
        <v>0</v>
      </c>
      <c r="K37" s="17">
        <v>0</v>
      </c>
      <c r="L37" s="17">
        <f t="shared" si="4"/>
        <v>0</v>
      </c>
      <c r="M37" s="1" t="s">
        <v>89</v>
      </c>
    </row>
    <row r="38" spans="1:13" s="12" customFormat="1" ht="45.75" customHeight="1" x14ac:dyDescent="0.25">
      <c r="A38" s="14"/>
      <c r="B38" s="35" t="s">
        <v>57</v>
      </c>
      <c r="C38" s="35"/>
      <c r="D38" s="15">
        <f>D39</f>
        <v>667855.1</v>
      </c>
      <c r="E38" s="15">
        <f t="shared" ref="E38:K38" si="8">E39</f>
        <v>0</v>
      </c>
      <c r="F38" s="15">
        <f t="shared" si="2"/>
        <v>667855.1</v>
      </c>
      <c r="G38" s="15">
        <f t="shared" si="8"/>
        <v>579995.9</v>
      </c>
      <c r="H38" s="15">
        <f t="shared" si="8"/>
        <v>0</v>
      </c>
      <c r="I38" s="15">
        <f t="shared" si="3"/>
        <v>579995.9</v>
      </c>
      <c r="J38" s="15">
        <f t="shared" si="8"/>
        <v>579995.9</v>
      </c>
      <c r="K38" s="15">
        <f t="shared" si="8"/>
        <v>0</v>
      </c>
      <c r="L38" s="15">
        <f t="shared" si="4"/>
        <v>579995.9</v>
      </c>
      <c r="M38" s="1"/>
    </row>
    <row r="39" spans="1:13" s="12" customFormat="1" ht="34.5" customHeight="1" x14ac:dyDescent="0.25">
      <c r="A39" s="14"/>
      <c r="B39" s="36" t="s">
        <v>1</v>
      </c>
      <c r="C39" s="36"/>
      <c r="D39" s="17">
        <v>667855.1</v>
      </c>
      <c r="E39" s="17">
        <f>E40+E41+E42</f>
        <v>0</v>
      </c>
      <c r="F39" s="17">
        <f t="shared" si="2"/>
        <v>667855.1</v>
      </c>
      <c r="G39" s="17">
        <v>579995.9</v>
      </c>
      <c r="H39" s="17">
        <v>0</v>
      </c>
      <c r="I39" s="17">
        <f t="shared" si="3"/>
        <v>579995.9</v>
      </c>
      <c r="J39" s="17">
        <v>579995.9</v>
      </c>
      <c r="K39" s="17"/>
      <c r="L39" s="17">
        <f t="shared" si="4"/>
        <v>579995.9</v>
      </c>
      <c r="M39" s="1"/>
    </row>
    <row r="40" spans="1:13" s="12" customFormat="1" ht="94.5" x14ac:dyDescent="0.25">
      <c r="A40" s="14"/>
      <c r="B40" s="29" t="s">
        <v>14</v>
      </c>
      <c r="C40" s="18" t="s">
        <v>61</v>
      </c>
      <c r="D40" s="17">
        <v>0</v>
      </c>
      <c r="E40" s="17">
        <v>82648</v>
      </c>
      <c r="F40" s="17">
        <f t="shared" si="2"/>
        <v>82648</v>
      </c>
      <c r="G40" s="17">
        <v>0</v>
      </c>
      <c r="H40" s="17">
        <v>47213.599999999999</v>
      </c>
      <c r="I40" s="17">
        <f t="shared" si="3"/>
        <v>47213.599999999999</v>
      </c>
      <c r="J40" s="17"/>
      <c r="K40" s="17"/>
      <c r="L40" s="17">
        <f t="shared" si="4"/>
        <v>0</v>
      </c>
      <c r="M40" s="1" t="s">
        <v>97</v>
      </c>
    </row>
    <row r="41" spans="1:13" s="12" customFormat="1" ht="47.25" x14ac:dyDescent="0.25">
      <c r="A41" s="14"/>
      <c r="B41" s="29" t="s">
        <v>58</v>
      </c>
      <c r="C41" s="18" t="s">
        <v>60</v>
      </c>
      <c r="D41" s="17">
        <v>0</v>
      </c>
      <c r="E41" s="17">
        <v>39762.400000000001</v>
      </c>
      <c r="F41" s="17">
        <f t="shared" si="2"/>
        <v>39762.400000000001</v>
      </c>
      <c r="G41" s="17">
        <v>137728.20000000001</v>
      </c>
      <c r="H41" s="17">
        <v>-39762.400000000001</v>
      </c>
      <c r="I41" s="17">
        <f t="shared" si="3"/>
        <v>97965.800000000017</v>
      </c>
      <c r="J41" s="17"/>
      <c r="K41" s="17"/>
      <c r="L41" s="17">
        <f t="shared" si="4"/>
        <v>0</v>
      </c>
      <c r="M41" s="1" t="s">
        <v>98</v>
      </c>
    </row>
    <row r="42" spans="1:13" s="12" customFormat="1" ht="63" x14ac:dyDescent="0.25">
      <c r="A42" s="14"/>
      <c r="B42" s="29" t="s">
        <v>6</v>
      </c>
      <c r="C42" s="18" t="s">
        <v>59</v>
      </c>
      <c r="D42" s="17">
        <v>534448.19999999995</v>
      </c>
      <c r="E42" s="17">
        <v>-122410.4</v>
      </c>
      <c r="F42" s="17">
        <f t="shared" si="2"/>
        <v>412037.79999999993</v>
      </c>
      <c r="G42" s="17">
        <v>183545.2</v>
      </c>
      <c r="H42" s="17">
        <v>-7451.2</v>
      </c>
      <c r="I42" s="17">
        <f t="shared" si="3"/>
        <v>176094</v>
      </c>
      <c r="J42" s="17"/>
      <c r="K42" s="17"/>
      <c r="L42" s="17">
        <f t="shared" si="4"/>
        <v>0</v>
      </c>
      <c r="M42" s="1" t="s">
        <v>99</v>
      </c>
    </row>
    <row r="43" spans="1:13" s="12" customFormat="1" ht="48" customHeight="1" x14ac:dyDescent="0.25">
      <c r="A43" s="14"/>
      <c r="B43" s="35" t="s">
        <v>83</v>
      </c>
      <c r="C43" s="35"/>
      <c r="D43" s="15">
        <f>D44</f>
        <v>0</v>
      </c>
      <c r="E43" s="15">
        <f t="shared" ref="E43:K44" si="9">E44</f>
        <v>0</v>
      </c>
      <c r="F43" s="15">
        <f t="shared" si="2"/>
        <v>0</v>
      </c>
      <c r="G43" s="15">
        <f t="shared" si="9"/>
        <v>0</v>
      </c>
      <c r="H43" s="15">
        <f t="shared" si="9"/>
        <v>79590.399999999994</v>
      </c>
      <c r="I43" s="15">
        <f t="shared" si="3"/>
        <v>79590.399999999994</v>
      </c>
      <c r="J43" s="15">
        <f t="shared" si="9"/>
        <v>0</v>
      </c>
      <c r="K43" s="15">
        <f t="shared" si="9"/>
        <v>82927.3</v>
      </c>
      <c r="L43" s="15">
        <f t="shared" si="4"/>
        <v>82927.3</v>
      </c>
      <c r="M43" s="1"/>
    </row>
    <row r="44" spans="1:13" s="12" customFormat="1" x14ac:dyDescent="0.25">
      <c r="A44" s="14"/>
      <c r="B44" s="36" t="s">
        <v>84</v>
      </c>
      <c r="C44" s="36"/>
      <c r="D44" s="17">
        <f>D45</f>
        <v>0</v>
      </c>
      <c r="E44" s="17">
        <f t="shared" si="9"/>
        <v>0</v>
      </c>
      <c r="F44" s="17">
        <f t="shared" si="2"/>
        <v>0</v>
      </c>
      <c r="G44" s="17">
        <f t="shared" si="9"/>
        <v>0</v>
      </c>
      <c r="H44" s="17">
        <f t="shared" si="9"/>
        <v>79590.399999999994</v>
      </c>
      <c r="I44" s="17">
        <f t="shared" si="3"/>
        <v>79590.399999999994</v>
      </c>
      <c r="J44" s="17">
        <f t="shared" si="9"/>
        <v>0</v>
      </c>
      <c r="K44" s="17">
        <f t="shared" si="9"/>
        <v>82927.3</v>
      </c>
      <c r="L44" s="17">
        <f t="shared" si="4"/>
        <v>82927.3</v>
      </c>
      <c r="M44" s="1"/>
    </row>
    <row r="45" spans="1:13" s="12" customFormat="1" ht="110.25" x14ac:dyDescent="0.25">
      <c r="A45" s="14"/>
      <c r="B45" s="37" t="s">
        <v>85</v>
      </c>
      <c r="C45" s="38"/>
      <c r="D45" s="17">
        <v>0</v>
      </c>
      <c r="E45" s="17">
        <v>0</v>
      </c>
      <c r="F45" s="17">
        <f t="shared" si="2"/>
        <v>0</v>
      </c>
      <c r="G45" s="17">
        <v>0</v>
      </c>
      <c r="H45" s="17">
        <v>79590.399999999994</v>
      </c>
      <c r="I45" s="17">
        <f t="shared" si="3"/>
        <v>79590.399999999994</v>
      </c>
      <c r="J45" s="17">
        <v>0</v>
      </c>
      <c r="K45" s="17">
        <v>82927.3</v>
      </c>
      <c r="L45" s="17">
        <f t="shared" si="4"/>
        <v>82927.3</v>
      </c>
      <c r="M45" s="1" t="s">
        <v>91</v>
      </c>
    </row>
    <row r="46" spans="1:13" s="12" customFormat="1" ht="48" customHeight="1" x14ac:dyDescent="0.25">
      <c r="A46" s="14"/>
      <c r="B46" s="35" t="s">
        <v>64</v>
      </c>
      <c r="C46" s="35"/>
      <c r="D46" s="15">
        <f>D47</f>
        <v>195492.4</v>
      </c>
      <c r="E46" s="15">
        <f t="shared" ref="E46:K46" si="10">E47</f>
        <v>790064.9</v>
      </c>
      <c r="F46" s="15">
        <f t="shared" si="2"/>
        <v>985557.3</v>
      </c>
      <c r="G46" s="15">
        <f t="shared" si="10"/>
        <v>103925.5</v>
      </c>
      <c r="H46" s="15">
        <f t="shared" si="10"/>
        <v>892486</v>
      </c>
      <c r="I46" s="15">
        <f t="shared" si="3"/>
        <v>996411.5</v>
      </c>
      <c r="J46" s="15">
        <f t="shared" si="10"/>
        <v>0</v>
      </c>
      <c r="K46" s="15">
        <f t="shared" si="10"/>
        <v>975499.20000000007</v>
      </c>
      <c r="L46" s="15">
        <f t="shared" si="4"/>
        <v>975499.20000000007</v>
      </c>
      <c r="M46" s="1"/>
    </row>
    <row r="47" spans="1:13" s="12" customFormat="1" x14ac:dyDescent="0.25">
      <c r="A47" s="14"/>
      <c r="B47" s="36" t="s">
        <v>0</v>
      </c>
      <c r="C47" s="36"/>
      <c r="D47" s="17">
        <v>195492.4</v>
      </c>
      <c r="E47" s="17">
        <f>SUM(E48:E61)</f>
        <v>790064.9</v>
      </c>
      <c r="F47" s="17">
        <f t="shared" si="2"/>
        <v>985557.3</v>
      </c>
      <c r="G47" s="17">
        <v>103925.5</v>
      </c>
      <c r="H47" s="17">
        <f>SUM(H48:H61)</f>
        <v>892486</v>
      </c>
      <c r="I47" s="17">
        <f t="shared" si="3"/>
        <v>996411.5</v>
      </c>
      <c r="J47" s="17">
        <v>0</v>
      </c>
      <c r="K47" s="17">
        <f>SUM(K48:K61)</f>
        <v>975499.20000000007</v>
      </c>
      <c r="L47" s="17">
        <f t="shared" si="4"/>
        <v>975499.20000000007</v>
      </c>
      <c r="M47" s="1"/>
    </row>
    <row r="48" spans="1:13" s="12" customFormat="1" ht="47.25" x14ac:dyDescent="0.25">
      <c r="A48" s="14"/>
      <c r="B48" s="30" t="s">
        <v>65</v>
      </c>
      <c r="C48" s="29" t="s">
        <v>68</v>
      </c>
      <c r="D48" s="17">
        <v>0</v>
      </c>
      <c r="E48" s="17">
        <v>38517.9</v>
      </c>
      <c r="F48" s="17">
        <f t="shared" si="2"/>
        <v>38517.9</v>
      </c>
      <c r="G48" s="17">
        <v>0</v>
      </c>
      <c r="H48" s="17">
        <v>0</v>
      </c>
      <c r="I48" s="17">
        <f t="shared" si="3"/>
        <v>0</v>
      </c>
      <c r="J48" s="17">
        <v>0</v>
      </c>
      <c r="K48" s="17">
        <v>0</v>
      </c>
      <c r="L48" s="17">
        <f t="shared" si="4"/>
        <v>0</v>
      </c>
      <c r="M48" s="32" t="s">
        <v>101</v>
      </c>
    </row>
    <row r="49" spans="1:13" s="12" customFormat="1" ht="47.25" x14ac:dyDescent="0.25">
      <c r="A49" s="14"/>
      <c r="B49" s="33" t="s">
        <v>15</v>
      </c>
      <c r="C49" s="29" t="s">
        <v>69</v>
      </c>
      <c r="D49" s="17">
        <v>0</v>
      </c>
      <c r="E49" s="17">
        <v>286238.7</v>
      </c>
      <c r="F49" s="17">
        <f t="shared" si="2"/>
        <v>286238.7</v>
      </c>
      <c r="G49" s="17">
        <v>0</v>
      </c>
      <c r="H49" s="17">
        <v>0</v>
      </c>
      <c r="I49" s="17">
        <f t="shared" si="3"/>
        <v>0</v>
      </c>
      <c r="J49" s="17">
        <v>0</v>
      </c>
      <c r="K49" s="17">
        <v>0</v>
      </c>
      <c r="L49" s="17">
        <f t="shared" si="4"/>
        <v>0</v>
      </c>
      <c r="M49" s="1" t="s">
        <v>86</v>
      </c>
    </row>
    <row r="50" spans="1:13" s="12" customFormat="1" ht="47.25" x14ac:dyDescent="0.25">
      <c r="A50" s="14"/>
      <c r="B50" s="44"/>
      <c r="C50" s="29" t="s">
        <v>71</v>
      </c>
      <c r="D50" s="17">
        <v>0</v>
      </c>
      <c r="E50" s="17">
        <v>63627.8</v>
      </c>
      <c r="F50" s="17">
        <f t="shared" si="2"/>
        <v>63627.8</v>
      </c>
      <c r="G50" s="17">
        <v>0</v>
      </c>
      <c r="H50" s="17">
        <v>0</v>
      </c>
      <c r="I50" s="17">
        <f t="shared" si="3"/>
        <v>0</v>
      </c>
      <c r="J50" s="17">
        <v>0</v>
      </c>
      <c r="K50" s="17">
        <v>0</v>
      </c>
      <c r="L50" s="17">
        <f t="shared" si="4"/>
        <v>0</v>
      </c>
      <c r="M50" s="1" t="s">
        <v>86</v>
      </c>
    </row>
    <row r="51" spans="1:13" s="12" customFormat="1" ht="31.5" x14ac:dyDescent="0.25">
      <c r="A51" s="14"/>
      <c r="B51" s="44"/>
      <c r="C51" s="29" t="s">
        <v>70</v>
      </c>
      <c r="D51" s="17">
        <v>0</v>
      </c>
      <c r="E51" s="17">
        <v>0</v>
      </c>
      <c r="F51" s="17">
        <f t="shared" si="2"/>
        <v>0</v>
      </c>
      <c r="G51" s="17">
        <v>0</v>
      </c>
      <c r="H51" s="17">
        <v>87451</v>
      </c>
      <c r="I51" s="17">
        <f t="shared" si="3"/>
        <v>87451</v>
      </c>
      <c r="J51" s="17">
        <v>0</v>
      </c>
      <c r="K51" s="17">
        <v>350070.3</v>
      </c>
      <c r="L51" s="17">
        <f t="shared" si="4"/>
        <v>350070.3</v>
      </c>
      <c r="M51" s="1" t="s">
        <v>100</v>
      </c>
    </row>
    <row r="52" spans="1:13" s="12" customFormat="1" ht="47.25" x14ac:dyDescent="0.25">
      <c r="A52" s="14"/>
      <c r="B52" s="34"/>
      <c r="C52" s="29" t="s">
        <v>72</v>
      </c>
      <c r="D52" s="17">
        <v>0</v>
      </c>
      <c r="E52" s="17">
        <v>113948</v>
      </c>
      <c r="F52" s="17">
        <f t="shared" si="2"/>
        <v>113948</v>
      </c>
      <c r="G52" s="17">
        <v>0</v>
      </c>
      <c r="H52" s="17">
        <v>536250</v>
      </c>
      <c r="I52" s="17">
        <f t="shared" si="3"/>
        <v>536250</v>
      </c>
      <c r="J52" s="17">
        <v>0</v>
      </c>
      <c r="K52" s="17">
        <v>247732</v>
      </c>
      <c r="L52" s="17">
        <f t="shared" si="4"/>
        <v>247732</v>
      </c>
      <c r="M52" s="1" t="s">
        <v>100</v>
      </c>
    </row>
    <row r="53" spans="1:13" s="12" customFormat="1" ht="63" x14ac:dyDescent="0.25">
      <c r="A53" s="14"/>
      <c r="B53" s="31" t="s">
        <v>16</v>
      </c>
      <c r="C53" s="29" t="s">
        <v>80</v>
      </c>
      <c r="D53" s="17">
        <v>61997.599999999999</v>
      </c>
      <c r="E53" s="17">
        <v>-4770</v>
      </c>
      <c r="F53" s="17">
        <f t="shared" si="2"/>
        <v>57227.6</v>
      </c>
      <c r="G53" s="17">
        <v>0</v>
      </c>
      <c r="H53" s="17">
        <v>0</v>
      </c>
      <c r="I53" s="17">
        <f t="shared" si="3"/>
        <v>0</v>
      </c>
      <c r="J53" s="17">
        <v>0</v>
      </c>
      <c r="K53" s="17">
        <v>0</v>
      </c>
      <c r="L53" s="17">
        <f t="shared" si="4"/>
        <v>0</v>
      </c>
      <c r="M53" s="32" t="s">
        <v>88</v>
      </c>
    </row>
    <row r="54" spans="1:13" s="12" customFormat="1" ht="47.25" x14ac:dyDescent="0.25">
      <c r="A54" s="14"/>
      <c r="B54" s="44" t="s">
        <v>14</v>
      </c>
      <c r="C54" s="29" t="s">
        <v>79</v>
      </c>
      <c r="D54" s="17">
        <v>68135.199999999997</v>
      </c>
      <c r="E54" s="17">
        <v>-36272.1</v>
      </c>
      <c r="F54" s="17">
        <f t="shared" si="2"/>
        <v>31863.1</v>
      </c>
      <c r="G54" s="17">
        <v>94330.5</v>
      </c>
      <c r="H54" s="17">
        <v>-32115.5</v>
      </c>
      <c r="I54" s="17">
        <f t="shared" si="3"/>
        <v>62215</v>
      </c>
      <c r="J54" s="17">
        <v>0</v>
      </c>
      <c r="K54" s="17">
        <v>0</v>
      </c>
      <c r="L54" s="17">
        <f t="shared" si="4"/>
        <v>0</v>
      </c>
      <c r="M54" s="1" t="s">
        <v>87</v>
      </c>
    </row>
    <row r="55" spans="1:13" s="12" customFormat="1" ht="31.5" x14ac:dyDescent="0.25">
      <c r="A55" s="14"/>
      <c r="B55" s="44"/>
      <c r="C55" s="29" t="s">
        <v>78</v>
      </c>
      <c r="D55" s="17">
        <v>0</v>
      </c>
      <c r="E55" s="17">
        <v>23383.3</v>
      </c>
      <c r="F55" s="17">
        <f t="shared" si="2"/>
        <v>23383.3</v>
      </c>
      <c r="G55" s="17">
        <v>0</v>
      </c>
      <c r="H55" s="17">
        <v>75443.600000000006</v>
      </c>
      <c r="I55" s="17">
        <f t="shared" si="3"/>
        <v>75443.600000000006</v>
      </c>
      <c r="J55" s="17"/>
      <c r="K55" s="17"/>
      <c r="L55" s="17">
        <f t="shared" si="4"/>
        <v>0</v>
      </c>
      <c r="M55" s="1" t="s">
        <v>100</v>
      </c>
    </row>
    <row r="56" spans="1:13" s="12" customFormat="1" ht="31.5" x14ac:dyDescent="0.25">
      <c r="A56" s="14"/>
      <c r="B56" s="44"/>
      <c r="C56" s="29" t="s">
        <v>77</v>
      </c>
      <c r="D56" s="17">
        <v>0</v>
      </c>
      <c r="E56" s="17">
        <v>0</v>
      </c>
      <c r="F56" s="17">
        <f t="shared" si="2"/>
        <v>0</v>
      </c>
      <c r="G56" s="17">
        <v>0</v>
      </c>
      <c r="H56" s="17">
        <v>15857</v>
      </c>
      <c r="I56" s="17">
        <f t="shared" si="3"/>
        <v>15857</v>
      </c>
      <c r="J56" s="17">
        <v>0</v>
      </c>
      <c r="K56" s="17">
        <v>0</v>
      </c>
      <c r="L56" s="17">
        <f t="shared" si="4"/>
        <v>0</v>
      </c>
      <c r="M56" s="1" t="s">
        <v>100</v>
      </c>
    </row>
    <row r="57" spans="1:13" s="12" customFormat="1" ht="31.5" x14ac:dyDescent="0.25">
      <c r="A57" s="14"/>
      <c r="B57" s="34"/>
      <c r="C57" s="29" t="s">
        <v>76</v>
      </c>
      <c r="D57" s="17">
        <v>0</v>
      </c>
      <c r="E57" s="17">
        <v>0</v>
      </c>
      <c r="F57" s="17">
        <f t="shared" si="2"/>
        <v>0</v>
      </c>
      <c r="G57" s="17">
        <v>0</v>
      </c>
      <c r="H57" s="17">
        <v>0</v>
      </c>
      <c r="I57" s="17">
        <f t="shared" si="3"/>
        <v>0</v>
      </c>
      <c r="J57" s="17">
        <v>0</v>
      </c>
      <c r="K57" s="17">
        <v>377696.9</v>
      </c>
      <c r="L57" s="17">
        <f t="shared" si="4"/>
        <v>377696.9</v>
      </c>
      <c r="M57" s="1" t="s">
        <v>100</v>
      </c>
    </row>
    <row r="58" spans="1:13" s="12" customFormat="1" ht="47.25" x14ac:dyDescent="0.25">
      <c r="A58" s="14"/>
      <c r="B58" s="31" t="s">
        <v>52</v>
      </c>
      <c r="C58" s="29" t="s">
        <v>75</v>
      </c>
      <c r="D58" s="17">
        <v>0</v>
      </c>
      <c r="E58" s="17">
        <v>0</v>
      </c>
      <c r="F58" s="17">
        <f t="shared" si="2"/>
        <v>0</v>
      </c>
      <c r="G58" s="17">
        <v>0</v>
      </c>
      <c r="H58" s="17">
        <v>32714.3</v>
      </c>
      <c r="I58" s="17">
        <f t="shared" si="3"/>
        <v>32714.3</v>
      </c>
      <c r="J58" s="17">
        <v>0</v>
      </c>
      <c r="K58" s="17">
        <v>0</v>
      </c>
      <c r="L58" s="17">
        <f t="shared" si="4"/>
        <v>0</v>
      </c>
      <c r="M58" s="1" t="s">
        <v>100</v>
      </c>
    </row>
    <row r="59" spans="1:13" s="12" customFormat="1" ht="47.25" x14ac:dyDescent="0.25">
      <c r="A59" s="14"/>
      <c r="B59" s="30" t="s">
        <v>21</v>
      </c>
      <c r="C59" s="18" t="s">
        <v>22</v>
      </c>
      <c r="D59" s="17">
        <v>0</v>
      </c>
      <c r="E59" s="17">
        <v>200045.7</v>
      </c>
      <c r="F59" s="17">
        <f t="shared" si="2"/>
        <v>200045.7</v>
      </c>
      <c r="G59" s="17">
        <v>0</v>
      </c>
      <c r="H59" s="17">
        <v>125288.4</v>
      </c>
      <c r="I59" s="17">
        <f t="shared" si="3"/>
        <v>125288.4</v>
      </c>
      <c r="J59" s="17">
        <v>0</v>
      </c>
      <c r="K59" s="17">
        <v>0</v>
      </c>
      <c r="L59" s="17">
        <f t="shared" si="4"/>
        <v>0</v>
      </c>
      <c r="M59" s="32" t="s">
        <v>86</v>
      </c>
    </row>
    <row r="60" spans="1:13" s="12" customFormat="1" ht="31.5" x14ac:dyDescent="0.25">
      <c r="A60" s="14"/>
      <c r="B60" s="31" t="s">
        <v>42</v>
      </c>
      <c r="C60" s="29" t="s">
        <v>74</v>
      </c>
      <c r="D60" s="17">
        <v>0</v>
      </c>
      <c r="E60" s="17">
        <v>2207</v>
      </c>
      <c r="F60" s="17">
        <f t="shared" si="2"/>
        <v>2207</v>
      </c>
      <c r="G60" s="17">
        <v>0</v>
      </c>
      <c r="H60" s="17">
        <v>0</v>
      </c>
      <c r="I60" s="17">
        <f t="shared" si="3"/>
        <v>0</v>
      </c>
      <c r="J60" s="17">
        <v>0</v>
      </c>
      <c r="K60" s="17">
        <v>0</v>
      </c>
      <c r="L60" s="17">
        <f t="shared" si="4"/>
        <v>0</v>
      </c>
      <c r="M60" s="1" t="s">
        <v>38</v>
      </c>
    </row>
    <row r="61" spans="1:13" s="12" customFormat="1" ht="47.25" x14ac:dyDescent="0.25">
      <c r="A61" s="14"/>
      <c r="B61" s="31" t="s">
        <v>66</v>
      </c>
      <c r="C61" s="29" t="s">
        <v>73</v>
      </c>
      <c r="D61" s="17">
        <v>0</v>
      </c>
      <c r="E61" s="17">
        <v>103138.6</v>
      </c>
      <c r="F61" s="17">
        <f t="shared" si="2"/>
        <v>103138.6</v>
      </c>
      <c r="G61" s="17">
        <v>0</v>
      </c>
      <c r="H61" s="17">
        <v>51597.2</v>
      </c>
      <c r="I61" s="17">
        <f t="shared" si="3"/>
        <v>51597.2</v>
      </c>
      <c r="J61" s="17">
        <v>0</v>
      </c>
      <c r="K61" s="17">
        <v>0</v>
      </c>
      <c r="L61" s="17">
        <f t="shared" si="4"/>
        <v>0</v>
      </c>
      <c r="M61" s="32" t="s">
        <v>86</v>
      </c>
    </row>
  </sheetData>
  <autoFilter ref="A7:HY61">
    <filterColumn colId="1" showButton="0"/>
  </autoFilter>
  <mergeCells count="29">
    <mergeCell ref="B49:B52"/>
    <mergeCell ref="B54:B57"/>
    <mergeCell ref="M11:M12"/>
    <mergeCell ref="B8:C8"/>
    <mergeCell ref="B3:M4"/>
    <mergeCell ref="B6:C7"/>
    <mergeCell ref="B47:C47"/>
    <mergeCell ref="B39:C39"/>
    <mergeCell ref="B46:C46"/>
    <mergeCell ref="B38:C38"/>
    <mergeCell ref="B31:C31"/>
    <mergeCell ref="B9:C9"/>
    <mergeCell ref="B10:C10"/>
    <mergeCell ref="D6:F6"/>
    <mergeCell ref="B27:C27"/>
    <mergeCell ref="B28:C28"/>
    <mergeCell ref="B36:B37"/>
    <mergeCell ref="B43:C43"/>
    <mergeCell ref="B44:C44"/>
    <mergeCell ref="B45:C45"/>
    <mergeCell ref="J6:L6"/>
    <mergeCell ref="B11:B12"/>
    <mergeCell ref="G6:I6"/>
    <mergeCell ref="B30:C30"/>
    <mergeCell ref="B13:C13"/>
    <mergeCell ref="B26:C26"/>
    <mergeCell ref="B18:B21"/>
    <mergeCell ref="B23:B24"/>
    <mergeCell ref="B14:C14"/>
  </mergeCells>
  <pageMargins left="0.39370078740157483" right="0.39370078740157483" top="0.15748031496062992" bottom="0.17" header="0.15748031496062992" footer="0.15748031496062992"/>
  <pageSetup paperSize="9" scale="47" firstPageNumber="2760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Белобородова Надежда Валерьевна</cp:lastModifiedBy>
  <cp:lastPrinted>2018-10-10T13:17:01Z</cp:lastPrinted>
  <dcterms:created xsi:type="dcterms:W3CDTF">2017-09-12T11:32:26Z</dcterms:created>
  <dcterms:modified xsi:type="dcterms:W3CDTF">2019-02-27T05:50:27Z</dcterms:modified>
</cp:coreProperties>
</file>